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ersonne seule" sheetId="1" state="visible" r:id="rId2"/>
    <sheet name="couple avec-sans enfant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<sst xmlns="http://schemas.openxmlformats.org/spreadsheetml/2006/main" count="73" uniqueCount="35">
  <si>
    <t xml:space="preserve">Vos revenus 2022</t>
  </si>
  <si>
    <t xml:space="preserve">Revenu total 2022 (prime incluse)</t>
  </si>
  <si>
    <t xml:space="preserve">&lt;= saisir ici votre revenu total 2022</t>
  </si>
  <si>
    <t xml:space="preserve">Indéminité RIFSEEP perçue en Décembre 2022
(montant net imposable)</t>
  </si>
  <si>
    <t xml:space="preserve">&lt;= saisir ici votre prime exceptionnelle RIFSEEP versée en décembre 2022</t>
  </si>
  <si>
    <t xml:space="preserve">A déclarer aux impots</t>
  </si>
  <si>
    <t xml:space="preserve">A déclarer en revenu 2022</t>
  </si>
  <si>
    <t xml:space="preserve">=&gt; montant à saisir en 1AJ dans votre déclaration</t>
  </si>
  <si>
    <t xml:space="preserve">A déclarer en revenu différés</t>
  </si>
  <si>
    <t xml:space="preserve">=&gt; montant à saisir en OXX dans votre déclaration</t>
  </si>
  <si>
    <t xml:space="preserve">Calcul de l'impôt</t>
  </si>
  <si>
    <t xml:space="preserve">Quotient</t>
  </si>
  <si>
    <t xml:space="preserve">Montant total</t>
  </si>
  <si>
    <t xml:space="preserve">Calcul sans saisie différée de la prime RIFSEEP de décembre 2022</t>
  </si>
  <si>
    <t xml:space="preserve">Calcul avec saisie différée de la prime RIFSEEP de décembre 2022</t>
  </si>
  <si>
    <t xml:space="preserve">Ecart</t>
  </si>
  <si>
    <t xml:space="preserve">Calculs à titre indicatif !</t>
  </si>
  <si>
    <t xml:space="preserve">Imposition après saisie du revenu différé</t>
  </si>
  <si>
    <t xml:space="preserve">Imposition sans saisie du revenu différé</t>
  </si>
  <si>
    <t xml:space="preserve">base habituelle</t>
  </si>
  <si>
    <t xml:space="preserve">base hab. + 1/4 prime</t>
  </si>
  <si>
    <t xml:space="preserve">Base pour le calcul de l'impot</t>
  </si>
  <si>
    <t xml:space="preserve">Part dans la tranche</t>
  </si>
  <si>
    <t xml:space="preserve">Montant impot dans la tranche</t>
  </si>
  <si>
    <t xml:space="preserve">Plafond de la tranche</t>
  </si>
  <si>
    <t xml:space="preserve">% imposition de la tranche</t>
  </si>
  <si>
    <r>
      <rPr>
        <sz val="11"/>
        <color rgb="FF000000"/>
        <rFont val="Calibri"/>
        <family val="2"/>
        <charset val="1"/>
      </rPr>
      <t xml:space="preserve">Calcul de l'impôt par tranche </t>
    </r>
    <r>
      <rPr>
        <b val="true"/>
        <sz val="11"/>
        <color rgb="FF000000"/>
        <rFont val="Calibri"/>
        <family val="2"/>
        <charset val="1"/>
      </rPr>
      <t xml:space="preserve">pour un foyer fiscal d'un seul agent </t>
    </r>
    <r>
      <rPr>
        <sz val="11"/>
        <color rgb="FF000000"/>
        <rFont val="Calibri"/>
        <family val="2"/>
        <charset val="1"/>
      </rPr>
      <t xml:space="preserve">et se basant uniquement sur des revenus IGN</t>
    </r>
  </si>
  <si>
    <t xml:space="preserve">Etape intermédiaire :
calcul base hab/calcul bh + prime/</t>
  </si>
  <si>
    <t xml:space="preserve">Montant total des impôts à payer sur les revenus 2022</t>
  </si>
  <si>
    <t xml:space="preserve">Quotient calculé sur la base des revenus 2022</t>
  </si>
  <si>
    <t xml:space="preserve">Ecart avec/sans déclaration de la prime en revenu différé</t>
  </si>
  <si>
    <t xml:space="preserve">revenu     agent</t>
  </si>
  <si>
    <t xml:space="preserve">revenu conjoint</t>
  </si>
  <si>
    <t xml:space="preserve">Nombre de parts</t>
  </si>
  <si>
    <t xml:space="preserve">Base pour le calcul de l'impot
cf https://www.service-public.fr/particuliers/vosdroits/F34064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</si>
</sst>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\ [$€-40C]_-;\-* #,##0\ [$€-40C]_-;_-* \-??\ [$€-40C]_-;_-@_-"/>
    <numFmt numFmtId="166" formatCode="_-* #,##0.00\ [$€-40C]_-;\-* #,##0.00\ [$€-40C]_-;_-* \-??\ [$€-40C]_-;_-@_-"/>
    <numFmt numFmtId="167" formatCode="0\ %"/>
    <numFmt numFmtId="168" formatCode="0.0%"/>
    <numFmt numFmtId="169" formatCode="_-* #,##0.00&quot; €&quot;_-;\-* #,##0.00&quot; €&quot;_-;_-* \-??&quot; €&quot;_-;_-@_-"/>
    <numFmt numFmtId="170" formatCode="_-* #,##0&quot; €&quot;_-;\-* #,##0&quot; €&quot;_-;_-* \-??&quot; €&quot;_-;_-@_-"/>
    <numFmt numFmtId="171" formatCode="_-* #,##0.00\ _€_-;\-* #,##0.00\ _€_-;_-* \-??\ _€_-;_-@_-"/>
    <numFmt numFmtId="172" formatCode="_-* #,##0.0\ _€_-;\-* #,##0.0\ _€_-;_-* \-??\ _€_-;_-@_-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A7D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B05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E46C0A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1"/>
      <color rgb="FF595959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FFFFCC"/>
        <bgColor rgb="FFFFFF99"/>
      </patternFill>
    </fill>
    <fill>
      <patternFill patternType="solid">
        <fgColor rgb="FFD7E4BD"/>
        <bgColor rgb="FFF2F2F2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/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3" borderId="2" applyFont="true" applyBorder="tru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8" fillId="3" borderId="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2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2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4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6" fillId="4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5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alculation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7D00"/>
      <rgbColor rgb="FFE46C0A"/>
      <rgbColor rgb="FF59595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5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C7" activeCellId="0" sqref="C7"/>
    </sheetView>
  </sheetViews>
  <sheetFormatPr defaultColWidth="10.5234375" defaultRowHeight="30" zeroHeight="false" outlineLevelRow="0" outlineLevelCol="0"/>
  <cols>
    <col collapsed="false" customWidth="true" hidden="false" outlineLevel="0" max="1" min="1" style="0" width="43.85"/>
    <col collapsed="false" customWidth="true" hidden="false" outlineLevel="0" max="3" min="2" style="0" width="13.7"/>
    <col collapsed="false" customWidth="true" hidden="false" outlineLevel="0" max="5" min="4" style="0" width="11.71"/>
    <col collapsed="false" customWidth="true" hidden="false" outlineLevel="0" max="7" min="6" style="0" width="12.71"/>
    <col collapsed="false" customWidth="true" hidden="false" outlineLevel="0" max="8" min="8" style="1" width="6.42"/>
  </cols>
  <sheetData>
    <row r="1" customFormat="false" ht="30" hidden="false" customHeight="true" outlineLevel="0" collapsed="false">
      <c r="A1" s="2" t="s">
        <v>0</v>
      </c>
      <c r="B1" s="2"/>
    </row>
    <row r="2" customFormat="false" ht="30" hidden="false" customHeight="true" outlineLevel="0" collapsed="false">
      <c r="A2" s="3" t="s">
        <v>1</v>
      </c>
      <c r="B2" s="4" t="n">
        <v>30500</v>
      </c>
      <c r="C2" s="0" t="s">
        <v>2</v>
      </c>
    </row>
    <row r="3" customFormat="false" ht="30" hidden="false" customHeight="true" outlineLevel="0" collapsed="false">
      <c r="A3" s="5" t="s">
        <v>3</v>
      </c>
      <c r="B3" s="4" t="n">
        <v>4000</v>
      </c>
      <c r="C3" s="0" t="s">
        <v>4</v>
      </c>
    </row>
    <row r="4" customFormat="false" ht="15" hidden="false" customHeight="true" outlineLevel="0" collapsed="false">
      <c r="A4" s="2" t="s">
        <v>5</v>
      </c>
      <c r="B4" s="2"/>
    </row>
    <row r="5" customFormat="false" ht="30" hidden="false" customHeight="true" outlineLevel="0" collapsed="false">
      <c r="A5" s="5" t="s">
        <v>6</v>
      </c>
      <c r="B5" s="6" t="n">
        <f aca="false">B2-B3</f>
        <v>26500</v>
      </c>
      <c r="C5" s="7" t="s">
        <v>7</v>
      </c>
    </row>
    <row r="6" customFormat="false" ht="30" hidden="false" customHeight="true" outlineLevel="0" collapsed="false">
      <c r="A6" s="3" t="s">
        <v>8</v>
      </c>
      <c r="B6" s="6" t="n">
        <f aca="false">B3</f>
        <v>4000</v>
      </c>
      <c r="C6" s="7" t="s">
        <v>9</v>
      </c>
    </row>
    <row r="7" customFormat="false" ht="30" hidden="false" customHeight="true" outlineLevel="0" collapsed="false">
      <c r="A7" s="2" t="s">
        <v>10</v>
      </c>
      <c r="B7" s="2"/>
      <c r="C7" s="8"/>
    </row>
    <row r="8" customFormat="false" ht="30" hidden="false" customHeight="true" outlineLevel="0" collapsed="false">
      <c r="A8" s="8"/>
      <c r="B8" s="8" t="s">
        <v>11</v>
      </c>
      <c r="C8" s="8" t="s">
        <v>12</v>
      </c>
    </row>
    <row r="9" customFormat="false" ht="30" hidden="false" customHeight="true" outlineLevel="0" collapsed="false">
      <c r="A9" s="5" t="s">
        <v>13</v>
      </c>
      <c r="B9" s="9" t="n">
        <f aca="false">I22</f>
        <v>0.0899577049180328</v>
      </c>
      <c r="C9" s="10" t="n">
        <f aca="false">I21</f>
        <v>2743.71</v>
      </c>
    </row>
    <row r="10" customFormat="false" ht="30" hidden="false" customHeight="true" outlineLevel="0" collapsed="false">
      <c r="A10" s="5" t="s">
        <v>14</v>
      </c>
      <c r="B10" s="9" t="n">
        <f aca="false">B22</f>
        <v>0.0716803278688524</v>
      </c>
      <c r="C10" s="10" t="n">
        <f aca="false">B21</f>
        <v>2186.25</v>
      </c>
    </row>
    <row r="11" customFormat="false" ht="30" hidden="false" customHeight="true" outlineLevel="0" collapsed="false">
      <c r="A11" s="5" t="s">
        <v>15</v>
      </c>
      <c r="B11" s="5"/>
      <c r="C11" s="11" t="n">
        <f aca="false">C9-C10</f>
        <v>557.460000000001</v>
      </c>
    </row>
    <row r="12" s="1" customFormat="true" ht="19.15" hidden="false" customHeight="true" outlineLevel="0" collapsed="false">
      <c r="A12" s="12"/>
      <c r="B12" s="13"/>
    </row>
    <row r="13" customFormat="false" ht="32.45" hidden="false" customHeight="true" outlineLevel="0" collapsed="false">
      <c r="A13" s="14" t="s">
        <v>16</v>
      </c>
      <c r="B13" s="15" t="s">
        <v>17</v>
      </c>
      <c r="C13" s="15"/>
      <c r="D13" s="15"/>
      <c r="E13" s="15"/>
      <c r="F13" s="15"/>
      <c r="G13" s="15"/>
      <c r="I13" s="15" t="s">
        <v>18</v>
      </c>
      <c r="J13" s="15"/>
      <c r="K13" s="15"/>
      <c r="L13" s="15"/>
    </row>
    <row r="14" customFormat="false" ht="29.45" hidden="false" customHeight="true" outlineLevel="0" collapsed="false">
      <c r="A14" s="14"/>
      <c r="B14" s="16" t="s">
        <v>19</v>
      </c>
      <c r="C14" s="16"/>
      <c r="D14" s="17" t="s">
        <v>20</v>
      </c>
      <c r="E14" s="17"/>
      <c r="F14" s="18"/>
      <c r="G14" s="18"/>
      <c r="I14" s="18"/>
      <c r="J14" s="18"/>
      <c r="K14" s="18"/>
      <c r="L14" s="18"/>
    </row>
    <row r="15" customFormat="false" ht="36.6" hidden="false" customHeight="true" outlineLevel="0" collapsed="false">
      <c r="A15" s="19" t="s">
        <v>21</v>
      </c>
      <c r="B15" s="20" t="n">
        <f aca="false">B5</f>
        <v>26500</v>
      </c>
      <c r="C15" s="20"/>
      <c r="D15" s="20" t="n">
        <f aca="false">B5+B6*0.25</f>
        <v>27500</v>
      </c>
      <c r="E15" s="20"/>
      <c r="I15" s="21" t="n">
        <f aca="false">B2</f>
        <v>30500</v>
      </c>
    </row>
    <row r="16" customFormat="false" ht="26.45" hidden="false" customHeight="true" outlineLevel="0" collapsed="false">
      <c r="A16" s="19"/>
      <c r="B16" s="22" t="s">
        <v>22</v>
      </c>
      <c r="C16" s="22" t="s">
        <v>23</v>
      </c>
      <c r="D16" s="22"/>
      <c r="E16" s="22"/>
      <c r="F16" s="22" t="s">
        <v>24</v>
      </c>
      <c r="G16" s="22" t="s">
        <v>25</v>
      </c>
      <c r="I16" s="22" t="s">
        <v>22</v>
      </c>
      <c r="J16" s="22" t="s">
        <v>24</v>
      </c>
      <c r="K16" s="22" t="s">
        <v>25</v>
      </c>
      <c r="L16" s="22" t="s">
        <v>23</v>
      </c>
    </row>
    <row r="17" customFormat="false" ht="21" hidden="false" customHeight="true" outlineLevel="0" collapsed="false">
      <c r="A17" s="16" t="s">
        <v>26</v>
      </c>
      <c r="B17" s="23" t="n">
        <f aca="false">IF(B15&gt;F17,F17,B15)</f>
        <v>10777</v>
      </c>
      <c r="C17" s="23" t="n">
        <f aca="false">B17*G17</f>
        <v>0</v>
      </c>
      <c r="D17" s="23" t="n">
        <f aca="false">IF(D15&gt;F17,F17,D15)</f>
        <v>10777</v>
      </c>
      <c r="E17" s="23" t="n">
        <f aca="false">D17*G17</f>
        <v>0</v>
      </c>
      <c r="F17" s="24" t="n">
        <v>10777</v>
      </c>
      <c r="G17" s="25" t="n">
        <v>0</v>
      </c>
      <c r="I17" s="23" t="n">
        <f aca="false">IF(I15&gt;J17,J17,I15)</f>
        <v>10777</v>
      </c>
      <c r="J17" s="24" t="n">
        <v>10777</v>
      </c>
      <c r="K17" s="25" t="n">
        <v>0</v>
      </c>
      <c r="L17" s="23" t="n">
        <f aca="false">I17*K17</f>
        <v>0</v>
      </c>
    </row>
    <row r="18" customFormat="false" ht="21" hidden="false" customHeight="true" outlineLevel="0" collapsed="false">
      <c r="A18" s="16"/>
      <c r="B18" s="23" t="n">
        <f aca="false">IF(B15&gt;F18,F18-F17,B15-F17)</f>
        <v>15723</v>
      </c>
      <c r="C18" s="23" t="n">
        <f aca="false">B18*G18</f>
        <v>1729.53</v>
      </c>
      <c r="D18" s="23" t="n">
        <f aca="false">IF(D15&gt;F18,F18-F17,D15-F17)</f>
        <v>16701</v>
      </c>
      <c r="E18" s="23" t="n">
        <f aca="false">D18*G18</f>
        <v>1837.11</v>
      </c>
      <c r="F18" s="24" t="n">
        <v>27478</v>
      </c>
      <c r="G18" s="25" t="n">
        <v>0.11</v>
      </c>
      <c r="I18" s="23" t="n">
        <f aca="false">IF(I15&gt;J18,J18-J17,I15-J17)</f>
        <v>16701</v>
      </c>
      <c r="J18" s="24" t="n">
        <v>27478</v>
      </c>
      <c r="K18" s="25" t="n">
        <v>0.11</v>
      </c>
      <c r="L18" s="23" t="n">
        <f aca="false">I18*K18</f>
        <v>1837.11</v>
      </c>
    </row>
    <row r="19" customFormat="false" ht="21" hidden="false" customHeight="true" outlineLevel="0" collapsed="false">
      <c r="A19" s="16"/>
      <c r="B19" s="23" t="n">
        <f aca="false">IF(B15&gt;F18,(B15-F18),0)</f>
        <v>0</v>
      </c>
      <c r="C19" s="23" t="n">
        <f aca="false">B19*G19</f>
        <v>0</v>
      </c>
      <c r="D19" s="23" t="n">
        <f aca="false">IF(D15&gt;F18,(D15-F18),0)</f>
        <v>22</v>
      </c>
      <c r="E19" s="23" t="n">
        <f aca="false">D19*G19</f>
        <v>6.6</v>
      </c>
      <c r="F19" s="24" t="n">
        <v>78570</v>
      </c>
      <c r="G19" s="25" t="n">
        <v>0.3</v>
      </c>
      <c r="I19" s="23" t="n">
        <f aca="false">IF(I15&gt;J18,(I15-J18),0)</f>
        <v>3022</v>
      </c>
      <c r="J19" s="24" t="n">
        <v>78570</v>
      </c>
      <c r="K19" s="25" t="n">
        <v>0.3</v>
      </c>
      <c r="L19" s="23" t="n">
        <f aca="false">I19*K19</f>
        <v>906.6</v>
      </c>
    </row>
    <row r="20" customFormat="false" ht="28.9" hidden="false" customHeight="true" outlineLevel="0" collapsed="false">
      <c r="A20" s="19" t="s">
        <v>27</v>
      </c>
      <c r="B20" s="23" t="n">
        <f aca="false">E20-C20</f>
        <v>114.18</v>
      </c>
      <c r="C20" s="23" t="n">
        <f aca="false">SUM(C17:C19)</f>
        <v>1729.53</v>
      </c>
      <c r="E20" s="23" t="n">
        <f aca="false">SUM(E17:E19)</f>
        <v>1843.71</v>
      </c>
      <c r="I20" s="23"/>
    </row>
    <row r="21" customFormat="false" ht="30" hidden="false" customHeight="true" outlineLevel="0" collapsed="false">
      <c r="A21" s="19" t="s">
        <v>28</v>
      </c>
      <c r="B21" s="26" t="n">
        <f aca="false">C20+B20*4</f>
        <v>2186.25</v>
      </c>
      <c r="F21" s="7"/>
      <c r="G21" s="7"/>
      <c r="H21" s="27"/>
      <c r="I21" s="23" t="n">
        <f aca="false">SUM(L17:L19)</f>
        <v>2743.71</v>
      </c>
    </row>
    <row r="22" customFormat="false" ht="30" hidden="false" customHeight="true" outlineLevel="0" collapsed="false">
      <c r="A22" s="19" t="s">
        <v>29</v>
      </c>
      <c r="B22" s="28" t="n">
        <f aca="false">B21/B2</f>
        <v>0.0716803278688524</v>
      </c>
      <c r="C22" s="28"/>
      <c r="D22" s="28"/>
      <c r="E22" s="28"/>
      <c r="I22" s="28" t="n">
        <f aca="false">I21/I15</f>
        <v>0.0899577049180328</v>
      </c>
    </row>
    <row r="23" customFormat="false" ht="30" hidden="false" customHeight="true" outlineLevel="0" collapsed="false">
      <c r="A23" s="19" t="s">
        <v>30</v>
      </c>
      <c r="B23" s="23" t="n">
        <f aca="false">I21-B21</f>
        <v>557.460000000001</v>
      </c>
      <c r="C23" s="23"/>
      <c r="D23" s="23"/>
      <c r="E23" s="23"/>
    </row>
    <row r="24" customFormat="false" ht="30" hidden="false" customHeight="true" outlineLevel="0" collapsed="false">
      <c r="B24" s="23"/>
      <c r="C24" s="23"/>
      <c r="D24" s="23"/>
      <c r="E24" s="23"/>
    </row>
    <row r="25" customFormat="false" ht="30" hidden="false" customHeight="true" outlineLevel="0" collapsed="false">
      <c r="B25" s="23"/>
      <c r="C25" s="23"/>
      <c r="D25" s="23"/>
      <c r="E25" s="23"/>
    </row>
  </sheetData>
  <mergeCells count="7">
    <mergeCell ref="A1:B1"/>
    <mergeCell ref="A4:B4"/>
    <mergeCell ref="A7:B7"/>
    <mergeCell ref="B13:G13"/>
    <mergeCell ref="I13:L13"/>
    <mergeCell ref="B14:C14"/>
    <mergeCell ref="A17:A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A17" activeCellId="0" sqref="A17"/>
    </sheetView>
  </sheetViews>
  <sheetFormatPr defaultColWidth="10.5234375" defaultRowHeight="30" zeroHeight="false" outlineLevelRow="0" outlineLevelCol="0"/>
  <cols>
    <col collapsed="false" customWidth="true" hidden="false" outlineLevel="0" max="1" min="1" style="0" width="52.71"/>
    <col collapsed="false" customWidth="true" hidden="false" outlineLevel="0" max="5" min="2" style="0" width="11.71"/>
    <col collapsed="false" customWidth="true" hidden="false" outlineLevel="0" max="7" min="6" style="0" width="12.71"/>
    <col collapsed="false" customWidth="true" hidden="false" outlineLevel="0" max="8" min="8" style="1" width="6.42"/>
    <col collapsed="false" customWidth="true" hidden="false" outlineLevel="0" max="9" min="9" style="0" width="11.71"/>
  </cols>
  <sheetData>
    <row r="1" customFormat="false" ht="30" hidden="false" customHeight="true" outlineLevel="0" collapsed="false">
      <c r="A1" s="29" t="s">
        <v>0</v>
      </c>
      <c r="B1" s="30" t="s">
        <v>31</v>
      </c>
      <c r="C1" s="30" t="s">
        <v>32</v>
      </c>
    </row>
    <row r="2" customFormat="false" ht="30" hidden="false" customHeight="true" outlineLevel="0" collapsed="false">
      <c r="A2" s="3" t="s">
        <v>1</v>
      </c>
      <c r="B2" s="4" t="n">
        <v>35000</v>
      </c>
      <c r="C2" s="4" t="n">
        <v>25000</v>
      </c>
      <c r="D2" s="0" t="s">
        <v>2</v>
      </c>
    </row>
    <row r="3" customFormat="false" ht="30" hidden="false" customHeight="true" outlineLevel="0" collapsed="false">
      <c r="A3" s="5" t="s">
        <v>3</v>
      </c>
      <c r="B3" s="4" t="n">
        <v>6500</v>
      </c>
      <c r="C3" s="4"/>
      <c r="D3" s="0" t="s">
        <v>4</v>
      </c>
    </row>
    <row r="4" customFormat="false" ht="30" hidden="false" customHeight="true" outlineLevel="0" collapsed="false">
      <c r="A4" s="5" t="s">
        <v>33</v>
      </c>
      <c r="B4" s="31" t="n">
        <v>2</v>
      </c>
      <c r="C4" s="4"/>
    </row>
    <row r="5" customFormat="false" ht="15" hidden="false" customHeight="true" outlineLevel="0" collapsed="false">
      <c r="A5" s="32" t="s">
        <v>5</v>
      </c>
      <c r="B5" s="32"/>
      <c r="C5" s="32"/>
    </row>
    <row r="6" customFormat="false" ht="30" hidden="false" customHeight="true" outlineLevel="0" collapsed="false">
      <c r="A6" s="5" t="s">
        <v>6</v>
      </c>
      <c r="B6" s="6" t="n">
        <f aca="false">B2-B3</f>
        <v>28500</v>
      </c>
      <c r="C6" s="6" t="n">
        <f aca="false">C2-C3</f>
        <v>25000</v>
      </c>
      <c r="D6" s="7" t="s">
        <v>7</v>
      </c>
    </row>
    <row r="7" customFormat="false" ht="30" hidden="false" customHeight="true" outlineLevel="0" collapsed="false">
      <c r="A7" s="3" t="s">
        <v>8</v>
      </c>
      <c r="B7" s="6" t="n">
        <f aca="false">B3</f>
        <v>6500</v>
      </c>
      <c r="C7" s="6" t="n">
        <f aca="false">C3</f>
        <v>0</v>
      </c>
      <c r="D7" s="7" t="s">
        <v>9</v>
      </c>
    </row>
    <row r="8" customFormat="false" ht="30" hidden="false" customHeight="true" outlineLevel="0" collapsed="false">
      <c r="A8" s="2" t="s">
        <v>10</v>
      </c>
      <c r="B8" s="2"/>
      <c r="C8" s="8"/>
    </row>
    <row r="9" customFormat="false" ht="30" hidden="false" customHeight="true" outlineLevel="0" collapsed="false">
      <c r="A9" s="8"/>
      <c r="B9" s="8" t="s">
        <v>11</v>
      </c>
      <c r="C9" s="8" t="s">
        <v>12</v>
      </c>
    </row>
    <row r="10" customFormat="false" ht="30" hidden="false" customHeight="true" outlineLevel="0" collapsed="false">
      <c r="A10" s="5" t="s">
        <v>13</v>
      </c>
      <c r="B10" s="9" t="n">
        <f aca="false">I23</f>
        <v>0.086457</v>
      </c>
      <c r="C10" s="10" t="n">
        <f aca="false">I22</f>
        <v>2593.71</v>
      </c>
    </row>
    <row r="11" customFormat="false" ht="30" hidden="false" customHeight="true" outlineLevel="0" collapsed="false">
      <c r="A11" s="5" t="s">
        <v>14</v>
      </c>
      <c r="B11" s="9" t="n">
        <f aca="false">B23</f>
        <v>0.06225</v>
      </c>
      <c r="C11" s="10" t="n">
        <f aca="false">B22</f>
        <v>2178.75</v>
      </c>
    </row>
    <row r="12" customFormat="false" ht="30" hidden="false" customHeight="true" outlineLevel="0" collapsed="false">
      <c r="A12" s="5" t="s">
        <v>15</v>
      </c>
      <c r="B12" s="5"/>
      <c r="C12" s="11" t="n">
        <f aca="false">C10-C11</f>
        <v>414.960000000001</v>
      </c>
    </row>
    <row r="13" s="1" customFormat="true" ht="19.15" hidden="false" customHeight="true" outlineLevel="0" collapsed="false">
      <c r="A13" s="12"/>
      <c r="B13" s="13"/>
    </row>
    <row r="14" customFormat="false" ht="32.45" hidden="false" customHeight="true" outlineLevel="0" collapsed="false">
      <c r="A14" s="14" t="s">
        <v>16</v>
      </c>
      <c r="B14" s="15" t="s">
        <v>17</v>
      </c>
      <c r="C14" s="15"/>
      <c r="D14" s="15"/>
      <c r="E14" s="15"/>
      <c r="F14" s="15"/>
      <c r="G14" s="15"/>
      <c r="I14" s="15" t="s">
        <v>18</v>
      </c>
      <c r="J14" s="15"/>
      <c r="K14" s="15"/>
      <c r="L14" s="15"/>
    </row>
    <row r="15" customFormat="false" ht="29.45" hidden="false" customHeight="true" outlineLevel="0" collapsed="false">
      <c r="A15" s="14"/>
      <c r="B15" s="16" t="s">
        <v>19</v>
      </c>
      <c r="C15" s="16"/>
      <c r="D15" s="17" t="s">
        <v>20</v>
      </c>
      <c r="E15" s="17"/>
      <c r="F15" s="18"/>
      <c r="G15" s="18"/>
      <c r="I15" s="18"/>
      <c r="J15" s="18"/>
      <c r="K15" s="18"/>
      <c r="L15" s="18"/>
    </row>
    <row r="16" customFormat="false" ht="36.6" hidden="false" customHeight="true" outlineLevel="0" collapsed="false">
      <c r="A16" s="19" t="s">
        <v>34</v>
      </c>
      <c r="B16" s="20" t="n">
        <f aca="false">(B6+C6)/2</f>
        <v>26750</v>
      </c>
      <c r="C16" s="20"/>
      <c r="D16" s="20" t="n">
        <f aca="false">(B6+C6+B7/4)/2</f>
        <v>27562.5</v>
      </c>
      <c r="E16" s="20"/>
      <c r="I16" s="20" t="n">
        <f aca="false">(B2+C2)/B4</f>
        <v>30000</v>
      </c>
    </row>
    <row r="17" customFormat="false" ht="51.6" hidden="false" customHeight="true" outlineLevel="0" collapsed="false">
      <c r="A17" s="19"/>
      <c r="B17" s="22" t="s">
        <v>22</v>
      </c>
      <c r="C17" s="22" t="s">
        <v>23</v>
      </c>
      <c r="D17" s="22"/>
      <c r="E17" s="22"/>
      <c r="F17" s="22" t="s">
        <v>24</v>
      </c>
      <c r="G17" s="22" t="s">
        <v>25</v>
      </c>
      <c r="I17" s="22" t="s">
        <v>22</v>
      </c>
      <c r="J17" s="22" t="s">
        <v>24</v>
      </c>
      <c r="K17" s="22" t="s">
        <v>25</v>
      </c>
      <c r="L17" s="22" t="s">
        <v>23</v>
      </c>
    </row>
    <row r="18" customFormat="false" ht="21" hidden="false" customHeight="true" outlineLevel="0" collapsed="false">
      <c r="A18" s="16" t="s">
        <v>26</v>
      </c>
      <c r="B18" s="23" t="n">
        <f aca="false">IF(B16&gt;F18,F18,B16)</f>
        <v>10777</v>
      </c>
      <c r="C18" s="23" t="n">
        <f aca="false">B18*G18</f>
        <v>0</v>
      </c>
      <c r="D18" s="23" t="n">
        <f aca="false">IF(D16&gt;F18,F18,D16)</f>
        <v>10777</v>
      </c>
      <c r="E18" s="23" t="n">
        <f aca="false">D18*G18</f>
        <v>0</v>
      </c>
      <c r="F18" s="24" t="n">
        <v>10777</v>
      </c>
      <c r="G18" s="25" t="n">
        <v>0</v>
      </c>
      <c r="I18" s="23" t="n">
        <f aca="false">IF(I16&gt;J18,J18,I16)</f>
        <v>10777</v>
      </c>
      <c r="J18" s="24" t="n">
        <v>10777</v>
      </c>
      <c r="K18" s="25" t="n">
        <v>0</v>
      </c>
      <c r="L18" s="23" t="n">
        <f aca="false">I18*K18</f>
        <v>0</v>
      </c>
    </row>
    <row r="19" customFormat="false" ht="21" hidden="false" customHeight="true" outlineLevel="0" collapsed="false">
      <c r="A19" s="16"/>
      <c r="B19" s="23" t="n">
        <f aca="false">IF(B16&gt;F19,F19-F18,B16-F18)</f>
        <v>15973</v>
      </c>
      <c r="C19" s="23" t="n">
        <f aca="false">B19*G19</f>
        <v>1757.03</v>
      </c>
      <c r="D19" s="23" t="n">
        <f aca="false">IF(D16&gt;F19,F19-F18,D16-F18)</f>
        <v>16701</v>
      </c>
      <c r="E19" s="23" t="n">
        <f aca="false">D19*G19</f>
        <v>1837.11</v>
      </c>
      <c r="F19" s="24" t="n">
        <v>27478</v>
      </c>
      <c r="G19" s="25" t="n">
        <v>0.11</v>
      </c>
      <c r="I19" s="23" t="n">
        <f aca="false">IF(I16&gt;J19,J19-J18,I16-J18)</f>
        <v>16701</v>
      </c>
      <c r="J19" s="24" t="n">
        <v>27478</v>
      </c>
      <c r="K19" s="25" t="n">
        <v>0.11</v>
      </c>
      <c r="L19" s="23" t="n">
        <f aca="false">I19*K19</f>
        <v>1837.11</v>
      </c>
    </row>
    <row r="20" customFormat="false" ht="21" hidden="false" customHeight="true" outlineLevel="0" collapsed="false">
      <c r="A20" s="16"/>
      <c r="B20" s="23" t="n">
        <f aca="false">IF(B16&gt;F19,(B16-F19),0)</f>
        <v>0</v>
      </c>
      <c r="C20" s="23" t="n">
        <f aca="false">B20*G20</f>
        <v>0</v>
      </c>
      <c r="D20" s="23" t="n">
        <f aca="false">IF(D16&gt;F19,(D16-F19),0)</f>
        <v>84.5</v>
      </c>
      <c r="E20" s="23" t="n">
        <f aca="false">D20*G20</f>
        <v>25.35</v>
      </c>
      <c r="F20" s="24" t="n">
        <v>78570</v>
      </c>
      <c r="G20" s="25" t="n">
        <v>0.3</v>
      </c>
      <c r="I20" s="23" t="n">
        <f aca="false">IF(I16&gt;J19,(I16-J19),0)</f>
        <v>2522</v>
      </c>
      <c r="J20" s="24" t="n">
        <v>78570</v>
      </c>
      <c r="K20" s="25" t="n">
        <v>0.3</v>
      </c>
      <c r="L20" s="23" t="n">
        <f aca="false">I20*K20</f>
        <v>756.6</v>
      </c>
    </row>
    <row r="21" customFormat="false" ht="28.9" hidden="false" customHeight="true" outlineLevel="0" collapsed="false">
      <c r="A21" s="19" t="s">
        <v>27</v>
      </c>
      <c r="B21" s="23" t="n">
        <f aca="false">E21-C21</f>
        <v>105.43</v>
      </c>
      <c r="C21" s="23" t="n">
        <f aca="false">SUM(C18:C20)</f>
        <v>1757.03</v>
      </c>
      <c r="E21" s="23" t="n">
        <f aca="false">SUM(E18:E20)</f>
        <v>1862.46</v>
      </c>
      <c r="I21" s="23"/>
    </row>
    <row r="22" customFormat="false" ht="30" hidden="false" customHeight="true" outlineLevel="0" collapsed="false">
      <c r="A22" s="19" t="s">
        <v>28</v>
      </c>
      <c r="B22" s="33" t="n">
        <f aca="false">C21+B21*4</f>
        <v>2178.75</v>
      </c>
      <c r="C22" s="34"/>
      <c r="D22" s="34"/>
      <c r="E22" s="34"/>
      <c r="F22" s="34"/>
      <c r="G22" s="34"/>
      <c r="H22" s="35"/>
      <c r="I22" s="33" t="n">
        <f aca="false">SUM(L18:L20)</f>
        <v>2593.71</v>
      </c>
    </row>
    <row r="23" customFormat="false" ht="30" hidden="false" customHeight="true" outlineLevel="0" collapsed="false">
      <c r="A23" s="19" t="s">
        <v>29</v>
      </c>
      <c r="B23" s="36" t="n">
        <f aca="false">B22/B2</f>
        <v>0.06225</v>
      </c>
      <c r="C23" s="37"/>
      <c r="D23" s="37"/>
      <c r="E23" s="37"/>
      <c r="F23" s="34"/>
      <c r="G23" s="34"/>
      <c r="H23" s="35"/>
      <c r="I23" s="36" t="n">
        <f aca="false">I22/I16</f>
        <v>0.086457</v>
      </c>
    </row>
    <row r="24" customFormat="false" ht="30" hidden="false" customHeight="true" outlineLevel="0" collapsed="false">
      <c r="A24" s="19" t="s">
        <v>30</v>
      </c>
      <c r="B24" s="6" t="n">
        <f aca="false">I22-B22</f>
        <v>414.960000000001</v>
      </c>
      <c r="C24" s="23"/>
      <c r="D24" s="23"/>
      <c r="E24" s="23"/>
    </row>
    <row r="25" customFormat="false" ht="30" hidden="false" customHeight="true" outlineLevel="0" collapsed="false">
      <c r="B25" s="23"/>
      <c r="C25" s="23"/>
      <c r="D25" s="23"/>
      <c r="E25" s="23"/>
    </row>
    <row r="26" customFormat="false" ht="30" hidden="false" customHeight="true" outlineLevel="0" collapsed="false">
      <c r="B26" s="23"/>
      <c r="C26" s="23"/>
      <c r="D26" s="23"/>
      <c r="E26" s="23"/>
    </row>
  </sheetData>
  <mergeCells count="6">
    <mergeCell ref="A5:C5"/>
    <mergeCell ref="A8:B8"/>
    <mergeCell ref="B14:G14"/>
    <mergeCell ref="I14:L14"/>
    <mergeCell ref="B15:C15"/>
    <mergeCell ref="A18:A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LibreOffice/7.0.6.2$MacOSX_X86_64 LibreOffice_project/144abb84a525d8e30c9dbbefa69cbbf2d8d4ae3b</Application>
  <AppVersion>15.0000</AppVersion>
  <Company>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2023-05-22T08:23:16Z</dcterms:created>
  <dc:creator>Brice Virly</dc:creator>
  <dc:description/>
  <dc:language>fr-FR</dc:language>
  <cp:lastModifiedBy/>
  <dcterms:modified xsi:type="dcterms:W3CDTF">2023-05-31T00:14:51Z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